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m (D)\Daten\Musterdateien\Steuern\Steuern AG\"/>
    </mc:Choice>
  </mc:AlternateContent>
  <bookViews>
    <workbookView xWindow="-45" yWindow="0" windowWidth="13995" windowHeight="15390"/>
  </bookViews>
  <sheets>
    <sheet name="Steuerberechnung JP AG" sheetId="1" r:id="rId1"/>
  </sheets>
  <calcPr calcId="152511" iterate="1"/>
</workbook>
</file>

<file path=xl/calcChain.xml><?xml version="1.0" encoding="utf-8"?>
<calcChain xmlns="http://schemas.openxmlformats.org/spreadsheetml/2006/main">
  <c r="D14" i="1" l="1"/>
  <c r="G14" i="1"/>
  <c r="D15" i="1"/>
  <c r="D17" i="1"/>
  <c r="D26" i="1"/>
  <c r="D27" i="1"/>
  <c r="F27" i="1"/>
  <c r="D30" i="1"/>
  <c r="F30" i="1"/>
  <c r="E33" i="1"/>
  <c r="F33" i="1"/>
  <c r="D35" i="1"/>
  <c r="E35" i="1"/>
  <c r="F35" i="1"/>
  <c r="D37" i="1"/>
  <c r="F37" i="1"/>
  <c r="E40" i="1"/>
  <c r="F40" i="1"/>
  <c r="G40" i="1"/>
  <c r="G43" i="1"/>
  <c r="D47" i="1"/>
  <c r="F47" i="1"/>
  <c r="G50" i="1"/>
  <c r="G53" i="1"/>
  <c r="G56" i="1"/>
</calcChain>
</file>

<file path=xl/sharedStrings.xml><?xml version="1.0" encoding="utf-8"?>
<sst xmlns="http://schemas.openxmlformats.org/spreadsheetml/2006/main" count="31" uniqueCount="27">
  <si>
    <t>Kunde:</t>
  </si>
  <si>
    <t>XY AG, Aarau</t>
  </si>
  <si>
    <t>Steuerperiode:</t>
  </si>
  <si>
    <t>Steuerbarer Gewinn Bund:</t>
  </si>
  <si>
    <t>Steuerbares Kapital Kanton:</t>
  </si>
  <si>
    <t>Fr.</t>
  </si>
  <si>
    <t>Steuerbares Kapital</t>
  </si>
  <si>
    <t>Direkte Bundessteuer</t>
  </si>
  <si>
    <t>Total Direkte Bundessteuer</t>
  </si>
  <si>
    <t>Total Bundes-, Staats- und Gemeindesteuern pro Jahr</t>
  </si>
  <si>
    <t>Steuerbarer Gewinn Kanton:</t>
  </si>
  <si>
    <t>Steuerbarer Gewinn</t>
  </si>
  <si>
    <t>(aufgrund der eingereichten Steuererklärung)</t>
  </si>
  <si>
    <t>%</t>
  </si>
  <si>
    <t>Steuerbelastung Bund, Staat und Gemeinde in % des steuerbaren Gewinns</t>
  </si>
  <si>
    <t>Total Staats- und Gemeindesteuer</t>
  </si>
  <si>
    <t>Staats- und Gemeindesteuer</t>
  </si>
  <si>
    <t>STEUERBERECHNUNG JURISTISCHE PERSONEN AARGAU</t>
  </si>
  <si>
    <t>© by Giorgio Meier, ITERA</t>
  </si>
  <si>
    <t>ordentl. Gewinn vor Steuern:</t>
  </si>
  <si>
    <t>ausserordentl. Gewinn vor Steuern</t>
  </si>
  <si>
    <t>Satzbestimmender Gewinn Kanton:</t>
  </si>
  <si>
    <t>Satzbestimmender Gewinn</t>
  </si>
  <si>
    <t>Rest satzbestimmender Gewinn</t>
  </si>
  <si>
    <t>Steuersatz und -betrag satzbestimmender Gewinn</t>
  </si>
  <si>
    <t>Gewinnsteuer</t>
  </si>
  <si>
    <t xml:space="preserve"> Erste Stufe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</si>
</sst>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5" x14ac:knownFonts="1"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3" fontId="3" fillId="0" borderId="0" xfId="0" applyNumberFormat="1" applyFont="1"/>
    <xf numFmtId="3" fontId="3" fillId="0" borderId="1" xfId="0" applyNumberFormat="1" applyFont="1" applyBorder="1"/>
    <xf numFmtId="0" fontId="3" fillId="0" borderId="2" xfId="0" applyFont="1" applyBorder="1"/>
    <xf numFmtId="10" fontId="1" fillId="0" borderId="0" xfId="0" applyNumberFormat="1" applyFont="1"/>
    <xf numFmtId="3" fontId="1" fillId="0" borderId="0" xfId="0" applyNumberFormat="1" applyFont="1"/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2" fontId="3" fillId="0" borderId="0" xfId="0" applyNumberFormat="1" applyFont="1"/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3" fontId="3" fillId="0" borderId="5" xfId="0" applyNumberFormat="1" applyFont="1" applyBorder="1"/>
    <xf numFmtId="0" fontId="3" fillId="0" borderId="6" xfId="0" applyFont="1" applyBorder="1"/>
    <xf numFmtId="3" fontId="3" fillId="0" borderId="3" xfId="0" applyNumberFormat="1" applyFont="1" applyBorder="1"/>
    <xf numFmtId="0" fontId="3" fillId="0" borderId="4" xfId="0" applyFont="1" applyBorder="1"/>
    <xf numFmtId="3" fontId="4" fillId="0" borderId="3" xfId="0" applyNumberFormat="1" applyFont="1" applyBorder="1"/>
    <xf numFmtId="10" fontId="4" fillId="0" borderId="4" xfId="0" applyNumberFormat="1" applyFont="1" applyBorder="1"/>
    <xf numFmtId="3" fontId="3" fillId="0" borderId="4" xfId="0" applyNumberFormat="1" applyFont="1" applyBorder="1"/>
    <xf numFmtId="10" fontId="3" fillId="0" borderId="4" xfId="0" applyNumberFormat="1" applyFont="1" applyBorder="1"/>
    <xf numFmtId="3" fontId="3" fillId="0" borderId="6" xfId="0" applyNumberFormat="1" applyFont="1" applyBorder="1"/>
    <xf numFmtId="164" fontId="3" fillId="0" borderId="4" xfId="0" applyNumberFormat="1" applyFont="1" applyBorder="1"/>
    <xf numFmtId="10" fontId="2" fillId="0" borderId="4" xfId="0" applyNumberFormat="1" applyFont="1" applyBorder="1" applyProtection="1">
      <protection locked="0"/>
    </xf>
    <xf numFmtId="0" fontId="3" fillId="0" borderId="3" xfId="0" applyFont="1" applyBorder="1"/>
    <xf numFmtId="0" fontId="3" fillId="0" borderId="7" xfId="0" applyFont="1" applyBorder="1"/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38100</xdr:rowOff>
    </xdr:from>
    <xdr:to>
      <xdr:col>7</xdr:col>
      <xdr:colOff>85725</xdr:colOff>
      <xdr:row>2</xdr:row>
      <xdr:rowOff>19050</xdr:rowOff>
    </xdr:to>
    <xdr:pic>
      <xdr:nvPicPr>
        <xdr:cNvPr id="1146" name="Grafik 3" descr="Itera_Logo_rot_schwarz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38100"/>
          <a:ext cx="857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workbookViewId="0"/>
  </sheetViews>
  <sheetFormatPr baseColWidth="10" defaultRowHeight="15" x14ac:dyDescent="0.25"/>
  <cols>
    <col min="1" max="1" width="1.7109375" style="2" customWidth="1"/>
    <col min="2" max="7" width="14.7109375" style="2" customWidth="1"/>
    <col min="8" max="8" width="1.7109375" style="2" customWidth="1"/>
    <col min="9" max="16384" width="11.42578125" style="2"/>
  </cols>
  <sheetData>
    <row r="1" spans="1:8" x14ac:dyDescent="0.25">
      <c r="A1" s="1" t="s">
        <v>17</v>
      </c>
    </row>
    <row r="2" spans="1:8" x14ac:dyDescent="0.25">
      <c r="A2" s="2" t="s">
        <v>12</v>
      </c>
    </row>
    <row r="3" spans="1:8" ht="15" customHeight="1" x14ac:dyDescent="0.25">
      <c r="A3" s="4"/>
      <c r="B3" s="4"/>
      <c r="C3" s="4"/>
      <c r="D3" s="4"/>
      <c r="E3" s="4"/>
      <c r="F3" s="4"/>
      <c r="G3" s="4"/>
      <c r="H3" s="4"/>
    </row>
    <row r="4" spans="1:8" ht="15" customHeight="1" x14ac:dyDescent="0.25"/>
    <row r="6" spans="1:8" x14ac:dyDescent="0.25">
      <c r="B6" s="1" t="s">
        <v>0</v>
      </c>
      <c r="C6" s="10" t="s">
        <v>1</v>
      </c>
      <c r="E6" s="1" t="s">
        <v>2</v>
      </c>
      <c r="F6" s="12">
        <v>42004</v>
      </c>
      <c r="G6" s="12">
        <v>42369</v>
      </c>
    </row>
    <row r="7" spans="1:8" ht="15.6" customHeight="1" x14ac:dyDescent="0.25">
      <c r="F7" s="13"/>
      <c r="G7" s="13"/>
    </row>
    <row r="8" spans="1:8" ht="15" customHeight="1" x14ac:dyDescent="0.25"/>
    <row r="9" spans="1:8" ht="15.6" customHeight="1" x14ac:dyDescent="0.25">
      <c r="D9" s="3" t="s">
        <v>5</v>
      </c>
      <c r="G9" s="3" t="s">
        <v>5</v>
      </c>
    </row>
    <row r="10" spans="1:8" ht="6" customHeight="1" x14ac:dyDescent="0.25">
      <c r="D10" s="4"/>
      <c r="G10" s="4"/>
    </row>
    <row r="11" spans="1:8" ht="6" customHeight="1" x14ac:dyDescent="0.25"/>
    <row r="12" spans="1:8" x14ac:dyDescent="0.25">
      <c r="B12" s="2" t="s">
        <v>19</v>
      </c>
      <c r="D12" s="11">
        <v>500000</v>
      </c>
    </row>
    <row r="13" spans="1:8" x14ac:dyDescent="0.25">
      <c r="B13" s="2" t="s">
        <v>20</v>
      </c>
      <c r="D13" s="11">
        <v>0</v>
      </c>
    </row>
    <row r="14" spans="1:8" x14ac:dyDescent="0.25">
      <c r="B14" s="2" t="s">
        <v>10</v>
      </c>
      <c r="D14" s="5">
        <f ca="1">D12+D13-G53</f>
        <v>410318.48678360682</v>
      </c>
      <c r="E14" s="2" t="s">
        <v>21</v>
      </c>
      <c r="G14" s="5">
        <f ca="1">D12/(G6-F6)*365+D13-((F33+F37/(G6-F6)*365)*E43+G50/(G6-F6)*365)</f>
        <v>410318.48678360682</v>
      </c>
    </row>
    <row r="15" spans="1:8" x14ac:dyDescent="0.25">
      <c r="B15" s="2" t="s">
        <v>3</v>
      </c>
      <c r="D15" s="5">
        <f ca="1">D12+D13-G53</f>
        <v>410318.48678360682</v>
      </c>
    </row>
    <row r="16" spans="1:8" x14ac:dyDescent="0.25">
      <c r="D16" s="5"/>
    </row>
    <row r="17" spans="2:7" x14ac:dyDescent="0.25">
      <c r="B17" s="2" t="s">
        <v>4</v>
      </c>
      <c r="D17" s="11">
        <f ca="1">4000000+D14</f>
        <v>4410318.4867836069</v>
      </c>
      <c r="G17" s="5"/>
    </row>
    <row r="18" spans="2:7" ht="6" customHeight="1" x14ac:dyDescent="0.25">
      <c r="D18" s="5"/>
    </row>
    <row r="19" spans="2:7" x14ac:dyDescent="0.25">
      <c r="D19" s="5"/>
    </row>
    <row r="20" spans="2:7" x14ac:dyDescent="0.25">
      <c r="D20" s="15" t="s">
        <v>5</v>
      </c>
      <c r="E20" s="16" t="s">
        <v>13</v>
      </c>
      <c r="F20" s="16" t="s">
        <v>5</v>
      </c>
      <c r="G20" s="14" t="s">
        <v>5</v>
      </c>
    </row>
    <row r="21" spans="2:7" ht="6" customHeight="1" x14ac:dyDescent="0.25">
      <c r="D21" s="17"/>
      <c r="E21" s="18"/>
      <c r="F21" s="18"/>
      <c r="G21" s="4"/>
    </row>
    <row r="22" spans="2:7" ht="6" customHeight="1" x14ac:dyDescent="0.25">
      <c r="D22" s="19"/>
      <c r="E22" s="20"/>
      <c r="F22" s="20"/>
    </row>
    <row r="23" spans="2:7" x14ac:dyDescent="0.25">
      <c r="D23" s="19"/>
      <c r="E23" s="20"/>
      <c r="F23" s="20"/>
    </row>
    <row r="24" spans="2:7" x14ac:dyDescent="0.25">
      <c r="B24" s="1" t="s">
        <v>16</v>
      </c>
      <c r="D24" s="19"/>
      <c r="E24" s="20"/>
      <c r="F24" s="20"/>
    </row>
    <row r="25" spans="2:7" x14ac:dyDescent="0.25">
      <c r="D25" s="19"/>
      <c r="E25" s="20"/>
      <c r="F25" s="20"/>
    </row>
    <row r="26" spans="2:7" x14ac:dyDescent="0.25">
      <c r="B26" s="2" t="s">
        <v>22</v>
      </c>
      <c r="D26" s="19">
        <f ca="1">MAX(G14,0)</f>
        <v>410318.48678360682</v>
      </c>
      <c r="E26" s="20"/>
      <c r="F26" s="20"/>
    </row>
    <row r="27" spans="2:7" x14ac:dyDescent="0.25">
      <c r="B27" s="2" t="s">
        <v>26</v>
      </c>
      <c r="D27" s="21">
        <f ca="1">MIN(D14,150000)</f>
        <v>150000</v>
      </c>
      <c r="E27" s="22">
        <v>0.06</v>
      </c>
      <c r="F27" s="23">
        <f ca="1">D27*E27</f>
        <v>9000</v>
      </c>
    </row>
    <row r="28" spans="2:7" ht="6" customHeight="1" x14ac:dyDescent="0.25">
      <c r="D28" s="17"/>
      <c r="E28" s="24"/>
      <c r="F28" s="23"/>
    </row>
    <row r="29" spans="2:7" ht="6" customHeight="1" x14ac:dyDescent="0.25">
      <c r="D29" s="19"/>
      <c r="E29" s="24"/>
      <c r="F29" s="23"/>
    </row>
    <row r="30" spans="2:7" x14ac:dyDescent="0.25">
      <c r="B30" s="2" t="s">
        <v>23</v>
      </c>
      <c r="D30" s="19">
        <f ca="1">MAX(D26-D27,0)</f>
        <v>260318.48678360682</v>
      </c>
      <c r="E30" s="22">
        <v>0.09</v>
      </c>
      <c r="F30" s="23">
        <f ca="1">D30*E30</f>
        <v>23428.663810524613</v>
      </c>
    </row>
    <row r="31" spans="2:7" ht="6" customHeight="1" x14ac:dyDescent="0.25">
      <c r="D31" s="19"/>
      <c r="E31" s="24"/>
      <c r="F31" s="25"/>
    </row>
    <row r="32" spans="2:7" ht="6" customHeight="1" x14ac:dyDescent="0.25">
      <c r="D32" s="19"/>
      <c r="E32" s="24"/>
      <c r="F32" s="23"/>
    </row>
    <row r="33" spans="2:7" x14ac:dyDescent="0.25">
      <c r="B33" s="2" t="s">
        <v>24</v>
      </c>
      <c r="D33" s="19"/>
      <c r="E33" s="26">
        <f ca="1">F33/G14</f>
        <v>7.9032909447306468E-2</v>
      </c>
      <c r="F33" s="23">
        <f ca="1">SUM(F26:F31)</f>
        <v>32428.663810524613</v>
      </c>
    </row>
    <row r="34" spans="2:7" ht="6" customHeight="1" x14ac:dyDescent="0.25">
      <c r="D34" s="19"/>
      <c r="E34" s="24"/>
      <c r="F34" s="23"/>
    </row>
    <row r="35" spans="2:7" x14ac:dyDescent="0.25">
      <c r="B35" s="2" t="s">
        <v>25</v>
      </c>
      <c r="D35" s="19">
        <f ca="1">D14</f>
        <v>410318.48678360682</v>
      </c>
      <c r="E35" s="26">
        <f ca="1">E33</f>
        <v>7.9032909447306468E-2</v>
      </c>
      <c r="F35" s="23">
        <f ca="1">D35*E35</f>
        <v>32428.663810524613</v>
      </c>
    </row>
    <row r="36" spans="2:7" ht="6" customHeight="1" x14ac:dyDescent="0.25">
      <c r="D36" s="19"/>
      <c r="E36" s="24"/>
      <c r="F36" s="23"/>
    </row>
    <row r="37" spans="2:7" x14ac:dyDescent="0.25">
      <c r="B37" s="2" t="s">
        <v>6</v>
      </c>
      <c r="D37" s="19">
        <f ca="1">D17</f>
        <v>4410318.4867836069</v>
      </c>
      <c r="E37" s="26">
        <v>1.25E-3</v>
      </c>
      <c r="F37" s="23">
        <f ca="1">MAX(D37*E37/365*(G6-F6)-F35,0)</f>
        <v>0</v>
      </c>
    </row>
    <row r="38" spans="2:7" ht="6" customHeight="1" x14ac:dyDescent="0.25">
      <c r="D38" s="19"/>
      <c r="E38" s="24"/>
      <c r="F38" s="25"/>
    </row>
    <row r="39" spans="2:7" ht="6" customHeight="1" x14ac:dyDescent="0.25">
      <c r="D39" s="19"/>
      <c r="E39" s="24"/>
      <c r="F39" s="23"/>
    </row>
    <row r="40" spans="2:7" x14ac:dyDescent="0.25">
      <c r="D40" s="19"/>
      <c r="E40" s="24" t="str">
        <f ca="1">IF(G40=" "," ","(mind. 500.--)")</f>
        <v xml:space="preserve"> </v>
      </c>
      <c r="F40" s="23">
        <f ca="1">SUM(F35:F38)</f>
        <v>32428.663810524613</v>
      </c>
      <c r="G40" s="2" t="str">
        <f ca="1">IF(F40&lt;500,500," ")</f>
        <v xml:space="preserve"> </v>
      </c>
    </row>
    <row r="41" spans="2:7" ht="6" customHeight="1" x14ac:dyDescent="0.25">
      <c r="D41" s="19"/>
      <c r="E41" s="24"/>
      <c r="F41" s="23"/>
    </row>
    <row r="42" spans="2:7" ht="6" customHeight="1" x14ac:dyDescent="0.25">
      <c r="D42" s="19"/>
      <c r="E42" s="24"/>
      <c r="F42" s="23"/>
    </row>
    <row r="43" spans="2:7" x14ac:dyDescent="0.25">
      <c r="B43" s="1" t="s">
        <v>15</v>
      </c>
      <c r="D43" s="19"/>
      <c r="E43" s="27">
        <v>1.69</v>
      </c>
      <c r="F43" s="23"/>
      <c r="G43" s="9">
        <f ca="1">IF(F40&lt;500,G40*E43,F40*E43)</f>
        <v>54804.441839786596</v>
      </c>
    </row>
    <row r="44" spans="2:7" x14ac:dyDescent="0.25">
      <c r="D44" s="19"/>
      <c r="E44" s="24"/>
      <c r="F44" s="23"/>
      <c r="G44" s="5"/>
    </row>
    <row r="45" spans="2:7" x14ac:dyDescent="0.25">
      <c r="B45" s="1" t="s">
        <v>7</v>
      </c>
      <c r="D45" s="19"/>
      <c r="E45" s="24"/>
      <c r="F45" s="23"/>
      <c r="G45" s="5"/>
    </row>
    <row r="46" spans="2:7" x14ac:dyDescent="0.25">
      <c r="D46" s="19"/>
      <c r="E46" s="24"/>
      <c r="F46" s="23"/>
      <c r="G46" s="5"/>
    </row>
    <row r="47" spans="2:7" x14ac:dyDescent="0.25">
      <c r="B47" s="2" t="s">
        <v>11</v>
      </c>
      <c r="D47" s="19">
        <f ca="1">MAX(D15,0)</f>
        <v>410318.48678360682</v>
      </c>
      <c r="E47" s="22">
        <v>8.5000000000000006E-2</v>
      </c>
      <c r="F47" s="23">
        <f ca="1">D47*E47</f>
        <v>34877.071376606582</v>
      </c>
      <c r="G47" s="5"/>
    </row>
    <row r="48" spans="2:7" ht="6" customHeight="1" x14ac:dyDescent="0.25">
      <c r="D48" s="28"/>
      <c r="E48" s="20"/>
      <c r="F48" s="20"/>
      <c r="G48" s="5"/>
    </row>
    <row r="49" spans="2:7" ht="6" customHeight="1" x14ac:dyDescent="0.25">
      <c r="F49" s="28"/>
      <c r="G49" s="5"/>
    </row>
    <row r="50" spans="2:7" x14ac:dyDescent="0.25">
      <c r="B50" s="1" t="s">
        <v>8</v>
      </c>
      <c r="F50" s="28"/>
      <c r="G50" s="9">
        <f ca="1">F47</f>
        <v>34877.071376606582</v>
      </c>
    </row>
    <row r="51" spans="2:7" ht="6" customHeight="1" x14ac:dyDescent="0.25">
      <c r="F51" s="28"/>
      <c r="G51" s="6"/>
    </row>
    <row r="52" spans="2:7" x14ac:dyDescent="0.25">
      <c r="F52" s="28"/>
      <c r="G52" s="5"/>
    </row>
    <row r="53" spans="2:7" x14ac:dyDescent="0.25">
      <c r="B53" s="1" t="s">
        <v>9</v>
      </c>
      <c r="F53" s="28"/>
      <c r="G53" s="9">
        <f ca="1">SUM(G43:G51)</f>
        <v>89681.513216393185</v>
      </c>
    </row>
    <row r="54" spans="2:7" ht="6" customHeight="1" thickBot="1" x14ac:dyDescent="0.3">
      <c r="B54" s="7"/>
      <c r="C54" s="7"/>
      <c r="D54" s="7"/>
      <c r="E54" s="7"/>
      <c r="F54" s="29"/>
      <c r="G54" s="7"/>
    </row>
    <row r="55" spans="2:7" ht="15.75" customHeight="1" thickTop="1" x14ac:dyDescent="0.25">
      <c r="F55" s="28"/>
    </row>
    <row r="56" spans="2:7" ht="15.75" customHeight="1" x14ac:dyDescent="0.25">
      <c r="B56" s="1" t="s">
        <v>14</v>
      </c>
      <c r="F56" s="28"/>
      <c r="G56" s="8">
        <f ca="1">G53/D15</f>
        <v>0.21856561696594795</v>
      </c>
    </row>
    <row r="57" spans="2:7" ht="6" customHeight="1" thickBot="1" x14ac:dyDescent="0.3">
      <c r="B57" s="7"/>
      <c r="C57" s="7"/>
      <c r="D57" s="7"/>
      <c r="E57" s="7"/>
      <c r="F57" s="29"/>
      <c r="G57" s="7"/>
    </row>
    <row r="58" spans="2:7" ht="6" customHeight="1" thickTop="1" x14ac:dyDescent="0.25"/>
    <row r="68" spans="2:7" x14ac:dyDescent="0.25">
      <c r="B68" s="30" t="s">
        <v>18</v>
      </c>
      <c r="C68" s="30"/>
      <c r="D68" s="30"/>
      <c r="E68" s="30"/>
      <c r="F68" s="30"/>
      <c r="G68" s="30"/>
    </row>
  </sheetData>
  <mergeCells count="1">
    <mergeCell ref="B68:G68"/>
  </mergeCells>
  <phoneticPr fontId="0" type="noConversion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Steuerberechnung JP 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Giorgio</dc:creator>
  <cp:lastModifiedBy>Meier, Giorgio</cp:lastModifiedBy>
  <cp:lastPrinted>2005-03-22T14:17:07Z</cp:lastPrinted>
  <dcterms:created xsi:type="dcterms:W3CDTF">2008-06-17T06:04:51Z</dcterms:created>
  <dcterms:modified xsi:type="dcterms:W3CDTF">2015-11-09T13:32:42Z</dcterms:modified>
</cp:coreProperties>
</file>